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ousing\01 Juneau Affordable Housing Fund (JAHF)\JAHF Files\History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C20" i="1" l="1"/>
  <c r="C19" i="1"/>
  <c r="I18" i="1" l="1"/>
  <c r="C23" i="1" s="1"/>
  <c r="H18" i="1" l="1"/>
  <c r="C18" i="1"/>
  <c r="C21" i="1" l="1"/>
  <c r="A19" i="1"/>
  <c r="E19" i="1"/>
  <c r="E20" i="1"/>
  <c r="E21" i="1" l="1"/>
  <c r="C22" i="1"/>
</calcChain>
</file>

<file path=xl/sharedStrings.xml><?xml version="1.0" encoding="utf-8"?>
<sst xmlns="http://schemas.openxmlformats.org/spreadsheetml/2006/main" count="96" uniqueCount="60">
  <si>
    <t>Agency/Organization</t>
  </si>
  <si>
    <t>Project Name</t>
  </si>
  <si>
    <t>Dollar Amount Awarded</t>
  </si>
  <si>
    <t>Grant/Loan</t>
  </si>
  <si>
    <t>Address</t>
  </si>
  <si>
    <t>Year</t>
  </si>
  <si>
    <t>Project Type</t>
  </si>
  <si>
    <t>St Vincent de Paul</t>
  </si>
  <si>
    <t>Home Run Project</t>
  </si>
  <si>
    <t>Grant</t>
  </si>
  <si>
    <t>Teal Street</t>
  </si>
  <si>
    <t>--</t>
  </si>
  <si>
    <t>City &amp; Borough of Juneau</t>
  </si>
  <si>
    <t>Accessory Apartment Incentive Grant Program</t>
  </si>
  <si>
    <t>Borough-wide</t>
  </si>
  <si>
    <t>Grant Program Funding</t>
  </si>
  <si>
    <t>CBJ/czb LLC</t>
  </si>
  <si>
    <t>Housing Action Plan</t>
  </si>
  <si>
    <t>Mobile Home Loan Program</t>
  </si>
  <si>
    <t>CBJ/True North Federal Credit Union</t>
  </si>
  <si>
    <t>Loan</t>
  </si>
  <si>
    <t>Revolving-loan program</t>
  </si>
  <si>
    <t>2017-2023</t>
  </si>
  <si>
    <t>AWARE</t>
  </si>
  <si>
    <t>Cordova Street Project</t>
  </si>
  <si>
    <t>Capital construction costs</t>
  </si>
  <si>
    <t>Channelview Project</t>
  </si>
  <si>
    <t>Rehabilitation</t>
  </si>
  <si>
    <t>Teal Street Project</t>
  </si>
  <si>
    <t>Hillview Apartments</t>
  </si>
  <si>
    <t>Saint Vincent de Paul</t>
  </si>
  <si>
    <t>THRHA</t>
  </si>
  <si>
    <t>Ridgeview</t>
  </si>
  <si>
    <t>Rooftop Properties, LLC</t>
  </si>
  <si>
    <t>Kowee Phase 1</t>
  </si>
  <si>
    <t>Gastineau Lodges</t>
  </si>
  <si>
    <t>Gastineau Lodges Apartments</t>
  </si>
  <si>
    <t>New housing</t>
  </si>
  <si>
    <t>Block 2, Pacific Coast Addition, Lots 13, 14, 15</t>
  </si>
  <si>
    <t>USS 2135 TR II</t>
  </si>
  <si>
    <t>201 Cordova Street, Douglas, AK 99824</t>
  </si>
  <si>
    <t>8617 Teal Street, Juneau, AK 99801</t>
  </si>
  <si>
    <t>7400 Glacier Highway, Juneau, AK 99801</t>
  </si>
  <si>
    <t>1801 Douglas Highway, Douglas, AK 99824</t>
  </si>
  <si>
    <t>345 Gastineau Avenue, Juneau, AK 99801</t>
  </si>
  <si>
    <t># of new units</t>
  </si>
  <si>
    <t>Notes</t>
  </si>
  <si>
    <t>24 units of 444 unit development</t>
  </si>
  <si>
    <t>-</t>
  </si>
  <si>
    <t># of units preserved</t>
  </si>
  <si>
    <t>per unit created outright</t>
  </si>
  <si>
    <t>per unit preserved</t>
  </si>
  <si>
    <t>Unit creation</t>
  </si>
  <si>
    <t>Preservation</t>
  </si>
  <si>
    <t>Grants</t>
  </si>
  <si>
    <t>Loans</t>
  </si>
  <si>
    <t>The Glory Hall</t>
  </si>
  <si>
    <t>247 S. Franklin Street</t>
  </si>
  <si>
    <t>New apartments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</si>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</sst>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/>
    <xf numFmtId="6" fontId="2" fillId="0" borderId="0" xfId="0" applyNumberFormat="1" applyFont="1"/>
    <xf numFmtId="0" fontId="2" fillId="0" borderId="0" xfId="0" quotePrefix="1" applyFont="1"/>
    <xf numFmtId="0" fontId="2" fillId="3" borderId="0" xfId="0" applyFont="1" applyFill="1"/>
    <xf numFmtId="6" fontId="2" fillId="3" borderId="0" xfId="0" applyNumberFormat="1" applyFont="1" applyFill="1"/>
    <xf numFmtId="0" fontId="2" fillId="3" borderId="0" xfId="0" quotePrefix="1" applyFont="1" applyFill="1"/>
    <xf numFmtId="0" fontId="2" fillId="0" borderId="0" xfId="0" applyFont="1" applyFill="1"/>
    <xf numFmtId="6" fontId="2" fillId="0" borderId="0" xfId="0" applyNumberFormat="1" applyFont="1" applyFill="1"/>
    <xf numFmtId="0" fontId="0" fillId="0" borderId="1" xfId="0" applyBorder="1"/>
    <xf numFmtId="0" fontId="1" fillId="0" borderId="1" xfId="0" applyFont="1" applyBorder="1"/>
    <xf numFmtId="6" fontId="0" fillId="0" borderId="1" xfId="0" applyNumberFormat="1" applyBorder="1"/>
    <xf numFmtId="0" fontId="0" fillId="0" borderId="2" xfId="0" applyBorder="1"/>
    <xf numFmtId="0" fontId="2" fillId="0" borderId="0" xfId="0" applyFont="1" applyFill="1" applyAlignment="1">
      <alignment horizontal="right"/>
    </xf>
    <xf numFmtId="0" fontId="0" fillId="0" borderId="0" xfId="0" applyBorder="1"/>
    <xf numFmtId="6" fontId="0" fillId="0" borderId="0" xfId="0" applyNumberFormat="1"/>
    <xf numFmtId="8" fontId="3" fillId="4" borderId="3" xfId="0" applyNumberFormat="1" applyFont="1" applyFill="1" applyBorder="1"/>
    <xf numFmtId="0" fontId="3" fillId="4" borderId="4" xfId="0" applyFont="1" applyFill="1" applyBorder="1"/>
    <xf numFmtId="6" fontId="0" fillId="0" borderId="0" xfId="0" applyNumberFormat="1" applyBorder="1"/>
    <xf numFmtId="0" fontId="1" fillId="0" borderId="0" xfId="0" applyFont="1" applyBorder="1"/>
    <xf numFmtId="0" fontId="2" fillId="0" borderId="0" xfId="0" applyFont="1" applyFill="1" applyBorder="1"/>
    <xf numFmtId="0" fontId="3" fillId="4" borderId="0" xfId="0" applyFont="1" applyFill="1" applyBorder="1"/>
    <xf numFmtId="8" fontId="3" fillId="4" borderId="0" xfId="0" applyNumberFormat="1" applyFont="1" applyFill="1"/>
    <xf numFmtId="164" fontId="0" fillId="0" borderId="0" xfId="1" applyNumberFormat="1" applyFont="1" applyBorder="1"/>
    <xf numFmtId="6" fontId="0" fillId="5" borderId="5" xfId="0" applyNumberFormat="1" applyFill="1" applyBorder="1"/>
    <xf numFmtId="0" fontId="2" fillId="5" borderId="6" xfId="0" applyFont="1" applyFill="1" applyBorder="1"/>
    <xf numFmtId="6" fontId="0" fillId="5" borderId="7" xfId="0" applyNumberFormat="1" applyFill="1" applyBorder="1"/>
    <xf numFmtId="0" fontId="2" fillId="5" borderId="8" xfId="0" applyFont="1" applyFill="1" applyBorder="1"/>
    <xf numFmtId="0" fontId="0" fillId="3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All-time</a:t>
            </a:r>
            <a:r>
              <a:rPr lang="en-US" baseline="0"/>
              <a:t> </a:t>
            </a:r>
            <a:r>
              <a:rPr lang="en-US"/>
              <a:t>JAHF</a:t>
            </a:r>
            <a:r>
              <a:rPr lang="en-US" baseline="0"/>
              <a:t> Allocation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7B-4C58-BC8F-39671D17AF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8F2-4D96-AF0B-8371327DD4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7B-4C58-BC8F-39671D17AFBC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8F2-4D96-AF0B-8371327DD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Sheet1!$D$19:$D$21</c:f>
              <c:strCache>
                <c:ptCount val="3"/>
                <c:pt idx="0">
                  <c:v>Grant Program Funding</c:v>
                </c:pt>
                <c:pt idx="1">
                  <c:v>Preservation</c:v>
                </c:pt>
                <c:pt idx="2">
                  <c:v>Unit creation</c:v>
                </c:pt>
              </c:strCache>
            </c:strRef>
          </c:cat>
          <c:val>
            <c:numRef>
              <c:f>Sheet1!$C$19:$C$21</c:f>
              <c:numCache>
                <c:formatCode>"$"#,##0_);[Red]\("$"#,##0\)</c:formatCode>
                <c:ptCount val="3"/>
                <c:pt idx="0">
                  <c:v>737242</c:v>
                </c:pt>
                <c:pt idx="1">
                  <c:v>250000</c:v>
                </c:pt>
                <c:pt idx="2">
                  <c:v>3112253.5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2-4D96-AF0B-8371327D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41-4DE8-9F21-A4D0F9527C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41-4DE8-9F21-A4D0F9527C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Sheet1!$B$19:$B$20</c:f>
              <c:strCache>
                <c:ptCount val="2"/>
                <c:pt idx="0">
                  <c:v>Grants</c:v>
                </c:pt>
                <c:pt idx="1">
                  <c:v>Loans</c:v>
                </c:pt>
              </c:strCache>
            </c:strRef>
          </c:cat>
          <c:val>
            <c:numRef>
              <c:f>Sheet1!$A$19:$A$20</c:f>
              <c:numCache>
                <c:formatCode>"$"#,##0_);[Red]\("$"#,##0\)</c:formatCode>
                <c:ptCount val="2"/>
                <c:pt idx="0">
                  <c:v>2199495.5</c:v>
                </c:pt>
                <c:pt idx="1">
                  <c:v>1900000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2-424E-BC37-20856D06C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23</xdr:row>
      <xdr:rowOff>142875</xdr:rowOff>
    </xdr:from>
    <xdr:to>
      <xdr:col>2</xdr:col>
      <xdr:colOff>323850</xdr:colOff>
      <xdr:row>38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557212</xdr:colOff>
      <xdr:row>23</xdr:row>
      <xdr:rowOff>142875</xdr:rowOff>
    </xdr:from>
    <xdr:to>
      <xdr:col>4</xdr:col>
      <xdr:colOff>2081212</xdr:colOff>
      <xdr:row>38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25.140625" customWidth="1"/>
    <col min="2" max="2" width="43.7109375" customWidth="1"/>
    <col min="3" max="3" width="22.5703125" customWidth="1"/>
    <col min="4" max="4" width="23.140625" bestFit="1" customWidth="1"/>
    <col min="5" max="5" width="48" customWidth="1"/>
    <col min="7" max="7" width="33.28515625" customWidth="1"/>
    <col min="8" max="8" width="14.5703125" customWidth="1"/>
    <col min="9" max="9" width="20" bestFit="1" customWidth="1"/>
    <col min="10" max="10" width="51.42578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45</v>
      </c>
      <c r="I1" s="1" t="s">
        <v>49</v>
      </c>
      <c r="J1" s="1" t="s">
        <v>46</v>
      </c>
    </row>
    <row r="2" spans="1:10" x14ac:dyDescent="0.25">
      <c r="A2" s="5" t="s">
        <v>7</v>
      </c>
      <c r="B2" s="5" t="s">
        <v>8</v>
      </c>
      <c r="C2" s="6">
        <v>13000</v>
      </c>
      <c r="D2" s="5" t="s">
        <v>9</v>
      </c>
      <c r="E2" s="5" t="s">
        <v>10</v>
      </c>
      <c r="F2" s="5">
        <v>2011</v>
      </c>
      <c r="G2" s="7" t="s">
        <v>11</v>
      </c>
      <c r="H2" s="5"/>
      <c r="I2" s="5"/>
    </row>
    <row r="3" spans="1:10" x14ac:dyDescent="0.25">
      <c r="A3" s="8" t="s">
        <v>12</v>
      </c>
      <c r="B3" s="8" t="s">
        <v>13</v>
      </c>
      <c r="C3" s="9">
        <v>72000</v>
      </c>
      <c r="D3" s="8" t="s">
        <v>9</v>
      </c>
      <c r="E3" s="8" t="s">
        <v>14</v>
      </c>
      <c r="F3" s="8">
        <v>2015</v>
      </c>
      <c r="G3" s="8" t="s">
        <v>15</v>
      </c>
      <c r="H3" s="8"/>
      <c r="I3" s="8"/>
    </row>
    <row r="4" spans="1:10" x14ac:dyDescent="0.25">
      <c r="A4" s="8" t="s">
        <v>16</v>
      </c>
      <c r="B4" s="8" t="s">
        <v>17</v>
      </c>
      <c r="C4" s="9">
        <v>72242</v>
      </c>
      <c r="D4" s="8" t="s">
        <v>9</v>
      </c>
      <c r="E4" s="8" t="s">
        <v>14</v>
      </c>
      <c r="F4" s="8">
        <v>2015</v>
      </c>
      <c r="G4" s="10" t="s">
        <v>11</v>
      </c>
      <c r="H4" s="8"/>
      <c r="I4" s="8"/>
    </row>
    <row r="5" spans="1:10" x14ac:dyDescent="0.25">
      <c r="A5" s="5" t="s">
        <v>18</v>
      </c>
      <c r="B5" s="5" t="s">
        <v>19</v>
      </c>
      <c r="C5" s="6">
        <v>100000</v>
      </c>
      <c r="D5" s="5" t="s">
        <v>20</v>
      </c>
      <c r="E5" s="5" t="s">
        <v>14</v>
      </c>
      <c r="F5" s="5">
        <v>2017</v>
      </c>
      <c r="G5" s="5" t="s">
        <v>21</v>
      </c>
      <c r="H5" s="5"/>
      <c r="I5" s="5"/>
    </row>
    <row r="6" spans="1:10" x14ac:dyDescent="0.25">
      <c r="A6" s="5" t="s">
        <v>12</v>
      </c>
      <c r="B6" s="5" t="s">
        <v>13</v>
      </c>
      <c r="C6" s="6">
        <v>480000</v>
      </c>
      <c r="D6" s="5" t="s">
        <v>9</v>
      </c>
      <c r="E6" s="5" t="s">
        <v>14</v>
      </c>
      <c r="F6" s="5" t="s">
        <v>22</v>
      </c>
      <c r="G6" s="5" t="s">
        <v>15</v>
      </c>
      <c r="H6" s="5"/>
      <c r="I6" s="5"/>
    </row>
    <row r="7" spans="1:10" x14ac:dyDescent="0.25">
      <c r="A7" s="8" t="s">
        <v>23</v>
      </c>
      <c r="B7" s="8" t="s">
        <v>24</v>
      </c>
      <c r="C7" s="9">
        <v>150000</v>
      </c>
      <c r="D7" s="8" t="s">
        <v>9</v>
      </c>
      <c r="E7" s="8" t="s">
        <v>40</v>
      </c>
      <c r="F7" s="8">
        <v>2021</v>
      </c>
      <c r="G7" s="8" t="s">
        <v>25</v>
      </c>
      <c r="H7" s="8">
        <v>7</v>
      </c>
      <c r="I7" s="8"/>
    </row>
    <row r="8" spans="1:10" x14ac:dyDescent="0.25">
      <c r="A8" s="8" t="s">
        <v>35</v>
      </c>
      <c r="B8" s="8" t="s">
        <v>36</v>
      </c>
      <c r="C8" s="9">
        <v>700000</v>
      </c>
      <c r="D8" s="8" t="s">
        <v>20</v>
      </c>
      <c r="E8" s="8" t="s">
        <v>38</v>
      </c>
      <c r="F8" s="8">
        <v>2021</v>
      </c>
      <c r="G8" s="8" t="s">
        <v>37</v>
      </c>
      <c r="H8" s="8">
        <v>78</v>
      </c>
      <c r="I8" s="8"/>
    </row>
    <row r="9" spans="1:10" x14ac:dyDescent="0.25">
      <c r="A9" s="8" t="s">
        <v>56</v>
      </c>
      <c r="B9" s="32" t="s">
        <v>56</v>
      </c>
      <c r="C9" s="9">
        <v>350000</v>
      </c>
      <c r="D9" s="8" t="s">
        <v>9</v>
      </c>
      <c r="E9" s="8" t="s">
        <v>57</v>
      </c>
      <c r="F9" s="8">
        <v>2021</v>
      </c>
      <c r="G9" s="8" t="s">
        <v>58</v>
      </c>
      <c r="H9" s="8">
        <v>7</v>
      </c>
      <c r="I9" s="8"/>
    </row>
    <row r="10" spans="1:10" x14ac:dyDescent="0.25">
      <c r="A10" s="8" t="s">
        <v>56</v>
      </c>
      <c r="B10" s="8" t="s">
        <v>56</v>
      </c>
      <c r="C10" s="9">
        <v>12253.5</v>
      </c>
      <c r="D10" s="8" t="s">
        <v>9</v>
      </c>
      <c r="E10" s="8" t="s">
        <v>57</v>
      </c>
      <c r="F10" s="8">
        <v>2021</v>
      </c>
      <c r="G10" s="8" t="s">
        <v>59</v>
      </c>
      <c r="H10" s="8">
        <v>0</v>
      </c>
      <c r="I10" s="8">
        <v>0</v>
      </c>
    </row>
    <row r="11" spans="1:10" x14ac:dyDescent="0.25">
      <c r="A11" s="8" t="s">
        <v>7</v>
      </c>
      <c r="B11" s="8" t="s">
        <v>26</v>
      </c>
      <c r="C11" s="9">
        <v>50000</v>
      </c>
      <c r="D11" s="8" t="s">
        <v>9</v>
      </c>
      <c r="E11" s="8" t="s">
        <v>44</v>
      </c>
      <c r="F11" s="8">
        <v>2021</v>
      </c>
      <c r="G11" s="8" t="s">
        <v>27</v>
      </c>
      <c r="H11" s="8">
        <v>0</v>
      </c>
      <c r="I11" s="8">
        <v>26</v>
      </c>
    </row>
    <row r="12" spans="1:10" x14ac:dyDescent="0.25">
      <c r="A12" s="8" t="s">
        <v>7</v>
      </c>
      <c r="B12" s="8" t="s">
        <v>28</v>
      </c>
      <c r="C12" s="9">
        <v>50000</v>
      </c>
      <c r="D12" s="8" t="s">
        <v>9</v>
      </c>
      <c r="E12" s="8" t="s">
        <v>41</v>
      </c>
      <c r="F12" s="8">
        <v>2021</v>
      </c>
      <c r="G12" s="8" t="s">
        <v>27</v>
      </c>
      <c r="H12" s="8">
        <v>0</v>
      </c>
      <c r="I12" s="8">
        <v>5</v>
      </c>
    </row>
    <row r="13" spans="1:10" x14ac:dyDescent="0.25">
      <c r="A13" s="8" t="s">
        <v>7</v>
      </c>
      <c r="B13" s="8" t="s">
        <v>29</v>
      </c>
      <c r="C13" s="9">
        <v>50000</v>
      </c>
      <c r="D13" s="8" t="s">
        <v>9</v>
      </c>
      <c r="E13" s="8" t="s">
        <v>43</v>
      </c>
      <c r="F13" s="8">
        <v>2021</v>
      </c>
      <c r="G13" s="8" t="s">
        <v>27</v>
      </c>
      <c r="H13" s="8">
        <v>0</v>
      </c>
      <c r="I13" s="8">
        <v>2</v>
      </c>
    </row>
    <row r="14" spans="1:10" x14ac:dyDescent="0.25">
      <c r="A14" s="11" t="s">
        <v>30</v>
      </c>
      <c r="B14" s="11" t="s">
        <v>28</v>
      </c>
      <c r="C14" s="12">
        <v>100000</v>
      </c>
      <c r="D14" s="11" t="s">
        <v>9</v>
      </c>
      <c r="E14" s="11" t="s">
        <v>41</v>
      </c>
      <c r="F14" s="11">
        <v>2022</v>
      </c>
      <c r="G14" s="11"/>
      <c r="H14" s="11">
        <v>0</v>
      </c>
      <c r="I14" s="11"/>
    </row>
    <row r="15" spans="1:10" x14ac:dyDescent="0.25">
      <c r="A15" s="11" t="s">
        <v>23</v>
      </c>
      <c r="B15" s="11" t="s">
        <v>24</v>
      </c>
      <c r="C15" s="12">
        <v>200000</v>
      </c>
      <c r="D15" s="11" t="s">
        <v>9</v>
      </c>
      <c r="E15" s="11" t="s">
        <v>40</v>
      </c>
      <c r="F15" s="11">
        <v>2022</v>
      </c>
      <c r="G15" s="11"/>
      <c r="H15" s="17" t="s">
        <v>48</v>
      </c>
      <c r="I15" s="17"/>
    </row>
    <row r="16" spans="1:10" x14ac:dyDescent="0.25">
      <c r="A16" s="11" t="s">
        <v>31</v>
      </c>
      <c r="B16" s="11" t="s">
        <v>34</v>
      </c>
      <c r="C16" s="12">
        <v>500000</v>
      </c>
      <c r="D16" s="11" t="s">
        <v>9</v>
      </c>
      <c r="E16" s="3" t="s">
        <v>39</v>
      </c>
      <c r="F16" s="11">
        <v>2022</v>
      </c>
      <c r="G16" s="11"/>
      <c r="H16" s="11">
        <v>10</v>
      </c>
      <c r="I16" s="11"/>
    </row>
    <row r="17" spans="1:10" x14ac:dyDescent="0.25">
      <c r="A17" s="11" t="s">
        <v>33</v>
      </c>
      <c r="B17" s="11" t="s">
        <v>32</v>
      </c>
      <c r="C17" s="12">
        <v>1200000</v>
      </c>
      <c r="D17" s="11" t="s">
        <v>20</v>
      </c>
      <c r="E17" s="4" t="s">
        <v>42</v>
      </c>
      <c r="F17" s="11">
        <v>2022</v>
      </c>
      <c r="G17" s="11"/>
      <c r="H17" s="11">
        <v>24</v>
      </c>
      <c r="I17" s="11"/>
      <c r="J17" s="16" t="s">
        <v>47</v>
      </c>
    </row>
    <row r="18" spans="1:10" x14ac:dyDescent="0.25">
      <c r="A18" s="13"/>
      <c r="B18" s="13"/>
      <c r="C18" s="15">
        <f>SUM(C2:C17)</f>
        <v>4099495.5</v>
      </c>
      <c r="D18" s="13"/>
      <c r="E18" s="13"/>
      <c r="F18" s="14"/>
      <c r="G18" s="13"/>
      <c r="H18" s="13">
        <f>SUM(H2:H17)</f>
        <v>126</v>
      </c>
      <c r="I18" s="13">
        <f>SUM(I2:I17)</f>
        <v>33</v>
      </c>
    </row>
    <row r="19" spans="1:10" x14ac:dyDescent="0.25">
      <c r="A19" s="28">
        <f>SUM(C18-A20)</f>
        <v>2199495.5</v>
      </c>
      <c r="B19" s="29" t="s">
        <v>54</v>
      </c>
      <c r="C19" s="22">
        <f>SUM(C2:C6)</f>
        <v>737242</v>
      </c>
      <c r="D19" s="24" t="s">
        <v>15</v>
      </c>
      <c r="E19" s="27">
        <f>SUM(C19/C18)</f>
        <v>0.17983725070560511</v>
      </c>
      <c r="F19" s="23"/>
      <c r="G19" s="18"/>
      <c r="H19" s="18"/>
      <c r="I19" s="18"/>
    </row>
    <row r="20" spans="1:10" x14ac:dyDescent="0.25">
      <c r="A20" s="30">
        <f>SUM(C8+C17)</f>
        <v>1900000</v>
      </c>
      <c r="B20" s="31" t="s">
        <v>55</v>
      </c>
      <c r="C20" s="19">
        <f>SUM(C11:C14)</f>
        <v>250000</v>
      </c>
      <c r="D20" s="24" t="s">
        <v>53</v>
      </c>
      <c r="E20" s="27">
        <f>SUM(C20/C18)</f>
        <v>6.0983113653863018E-2</v>
      </c>
      <c r="F20" s="2"/>
    </row>
    <row r="21" spans="1:10" x14ac:dyDescent="0.25">
      <c r="A21" s="19"/>
      <c r="C21" s="19">
        <f>SUM(C18-C19)-(C20)</f>
        <v>3112253.5</v>
      </c>
      <c r="D21" s="24" t="s">
        <v>52</v>
      </c>
      <c r="E21" s="27">
        <f>SUM(C21/C18)</f>
        <v>0.75917963564053181</v>
      </c>
      <c r="F21" s="2"/>
    </row>
    <row r="22" spans="1:10" x14ac:dyDescent="0.25">
      <c r="C22" s="20">
        <f>SUM(C21/H18)</f>
        <v>24700.424603174604</v>
      </c>
      <c r="D22" s="21" t="s">
        <v>50</v>
      </c>
    </row>
    <row r="23" spans="1:10" x14ac:dyDescent="0.25">
      <c r="C23" s="26">
        <f>SUM(C20/I18)</f>
        <v>7575.757575757576</v>
      </c>
      <c r="D23" s="25" t="s">
        <v>51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C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City and Borough of Juneau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Meyers</dc:creator>
  <cp:keywords/>
  <dc:description/>
  <cp:lastModifiedBy>Joseph Meyers</cp:lastModifiedBy>
  <cp:revision/>
  <dcterms:created xsi:type="dcterms:W3CDTF">2022-09-16T19:10:49Z</dcterms:created>
  <dcterms:modified xsi:type="dcterms:W3CDTF">2023-03-03T19:57:17Z</dcterms:modified>
  <cp:category/>
  <cp:contentStatus/>
</cp:coreProperties>
</file>